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_2020 Backup\___IFMG 2020\_00 Base de Conhecimento - LEGISLAÇÃO E NORMAS\A_Manuais de Normas - PRONTOS\Substituição de chefias\"/>
    </mc:Choice>
  </mc:AlternateContent>
  <xr:revisionPtr revIDLastSave="0" documentId="13_ncr:1_{4ADB8AB5-E4F6-4981-8DE3-C5100CBCC27B}" xr6:coauthVersionLast="45" xr6:coauthVersionMax="45" xr10:uidLastSave="{00000000-0000-0000-0000-000000000000}"/>
  <bookViews>
    <workbookView xWindow="-120" yWindow="-120" windowWidth="20730" windowHeight="11160" xr2:uid="{C1FD2DB0-91C3-48E7-B66C-94CB15AF0F3C}"/>
  </bookViews>
  <sheets>
    <sheet name="Cálculo da Substitui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20" i="1"/>
  <c r="E18" i="1"/>
  <c r="F11" i="1" l="1"/>
  <c r="F12" i="1"/>
  <c r="E21" i="1" l="1"/>
  <c r="F15" i="1"/>
  <c r="F20" i="1" l="1"/>
  <c r="F19" i="1"/>
  <c r="F18" i="1"/>
  <c r="F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535C84-E0CF-422B-905A-8E07C810693D}" keepAlive="1" name="Consulta - Tabela5" description="Conexão com a consulta 'Tabela5' na pasta de trabalho." type="5" refreshedVersion="6" background="1">
    <dbPr connection="Provider=Microsoft.Mashup.OleDb.1;Data Source=$Workbook$;Location=Tabela5;Extended Properties=&quot;&quot;" command="SELECT * FROM [Tabela5]"/>
  </connection>
</connections>
</file>

<file path=xl/sharedStrings.xml><?xml version="1.0" encoding="utf-8"?>
<sst xmlns="http://schemas.openxmlformats.org/spreadsheetml/2006/main" count="41" uniqueCount="38">
  <si>
    <t>Diferenção Remuneratória entre os cargos</t>
  </si>
  <si>
    <t>CD-01</t>
  </si>
  <si>
    <t>CD-02</t>
  </si>
  <si>
    <t>CD-03</t>
  </si>
  <si>
    <t>CD-04</t>
  </si>
  <si>
    <t>FG-01</t>
  </si>
  <si>
    <t>FG-02</t>
  </si>
  <si>
    <t>FG-03</t>
  </si>
  <si>
    <t>FG-04</t>
  </si>
  <si>
    <t>FG-05</t>
  </si>
  <si>
    <t>FCC</t>
  </si>
  <si>
    <t>Nenhum</t>
  </si>
  <si>
    <t>Código</t>
  </si>
  <si>
    <t>Cargo de Chefia do Titular</t>
  </si>
  <si>
    <t>Cargo de Chefia do Substituto (se houver!)</t>
  </si>
  <si>
    <t>* Lei nº 13.328/2016, com valores vigentes a partir de 01/01/2019</t>
  </si>
  <si>
    <t>Início</t>
  </si>
  <si>
    <t>Fim</t>
  </si>
  <si>
    <t>Total de Dias</t>
  </si>
  <si>
    <t>Pagto. Da Substituição</t>
  </si>
  <si>
    <t>1º Período</t>
  </si>
  <si>
    <t>2º Período</t>
  </si>
  <si>
    <t>3º Período</t>
  </si>
  <si>
    <t>R$ Integral</t>
  </si>
  <si>
    <t>Opção - 60%</t>
  </si>
  <si>
    <t>TOTAL a ser pago pela substituição</t>
  </si>
  <si>
    <t>Cargos</t>
  </si>
  <si>
    <t>Altere a Tabela quando necessário</t>
  </si>
  <si>
    <t>PROGEP/IFMG</t>
  </si>
  <si>
    <t>Datas da Substituição</t>
  </si>
  <si>
    <t>Preencha os campos em amarelo com os dados da substituição !</t>
  </si>
  <si>
    <t>ORIENTAÇÕES:</t>
  </si>
  <si>
    <t>Tabela de Código dos Cargos*</t>
  </si>
  <si>
    <t>A Tabela de Código dos Cargos poderá ser alterada sempre que houver alteração da remuneração dos cargos.</t>
  </si>
  <si>
    <t>Cálculo Prévio do Pagamento de Substituição de Chefias*</t>
  </si>
  <si>
    <t>R$ da Remuneração**</t>
  </si>
  <si>
    <t>* O cálculo prévio é meramente estimativo e será revisado pelo setor competente antes da inclusão na folha de pagamentos!</t>
  </si>
  <si>
    <t>** Considera apenas os valores da opção dos 60% para códigos de CD.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</si>
</sst>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4" fontId="0" fillId="0" borderId="0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11" xfId="0" applyFont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4" fontId="5" fillId="0" borderId="1" xfId="1" applyFont="1" applyBorder="1" applyAlignment="1" applyProtection="1">
      <alignment vertical="center" wrapText="1"/>
      <protection locked="0"/>
    </xf>
    <xf numFmtId="44" fontId="5" fillId="0" borderId="0" xfId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4" fontId="11" fillId="0" borderId="0" xfId="2" applyNumberForma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0" fillId="0" borderId="1" xfId="1" applyNumberFormat="1" applyFont="1" applyBorder="1" applyAlignment="1" applyProtection="1">
      <alignment vertical="center"/>
      <protection hidden="1"/>
    </xf>
    <xf numFmtId="0" fontId="12" fillId="0" borderId="1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0" xfId="2" applyFill="1" applyBorder="1" applyAlignment="1" applyProtection="1">
      <alignment horizontal="center" vertical="center" wrapText="1"/>
      <protection locked="0"/>
    </xf>
    <xf numFmtId="0" fontId="11" fillId="2" borderId="10" xfId="2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6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57150</xdr:rowOff>
    </xdr:from>
    <xdr:to>
      <xdr:col>5</xdr:col>
      <xdr:colOff>1428750</xdr:colOff>
      <xdr:row>6</xdr:row>
      <xdr:rowOff>85725</xdr:rowOff>
    </xdr:to>
    <xdr:pic>
      <xdr:nvPicPr>
        <xdr:cNvPr id="4" name="Imagem 3" descr="Identidade visual — Instituto Federal de Educação, Ciência e ...">
          <a:extLst>
            <a:ext uri="{FF2B5EF4-FFF2-40B4-BE49-F238E27FC236}">
              <a16:creationId xmlns:a16="http://schemas.microsoft.com/office/drawing/2014/main" id="{15B89C85-AD5C-4849-B479-D4F60CC5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65055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alto.gov.br/ccivil_03/_Ato2015-2018/2016/Lei/L13328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C93CD-E066-4ECB-8528-AF4FA12427E4}">
  <sheetPr codeName="Planilha1"/>
  <dimension ref="B1:L28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3.7109375" style="6" customWidth="1"/>
    <col min="2" max="2" width="38.5703125" style="6" customWidth="1"/>
    <col min="3" max="3" width="12" style="10" customWidth="1"/>
    <col min="4" max="4" width="11.5703125" style="10" customWidth="1"/>
    <col min="5" max="5" width="14" style="10" customWidth="1"/>
    <col min="6" max="6" width="21.5703125" style="6" customWidth="1"/>
    <col min="7" max="7" width="2.85546875" style="6" customWidth="1"/>
    <col min="8" max="8" width="1.85546875" style="6" customWidth="1"/>
    <col min="9" max="9" width="11.5703125" style="10" customWidth="1"/>
    <col min="10" max="10" width="13.7109375" style="7" customWidth="1"/>
    <col min="11" max="11" width="13.7109375" style="6" customWidth="1"/>
    <col min="12" max="12" width="2" style="6" customWidth="1"/>
    <col min="13" max="14" width="9.85546875" style="6" customWidth="1"/>
    <col min="15" max="16384" width="9.140625" style="6"/>
  </cols>
  <sheetData>
    <row r="1" spans="2:12" ht="3" customHeight="1" x14ac:dyDescent="0.25"/>
    <row r="5" spans="2:12" ht="15.75" thickBot="1" x14ac:dyDescent="0.3">
      <c r="H5" s="37" t="s">
        <v>27</v>
      </c>
      <c r="I5" s="37"/>
      <c r="J5" s="37"/>
      <c r="K5" s="37"/>
      <c r="L5" s="37"/>
    </row>
    <row r="6" spans="2:12" ht="6" customHeight="1" x14ac:dyDescent="0.25">
      <c r="H6" s="12"/>
      <c r="I6" s="13"/>
      <c r="J6" s="14"/>
      <c r="K6" s="15"/>
      <c r="L6" s="16"/>
    </row>
    <row r="7" spans="2:12" x14ac:dyDescent="0.25">
      <c r="H7" s="17"/>
      <c r="I7" s="44" t="s">
        <v>32</v>
      </c>
      <c r="J7" s="44"/>
      <c r="K7" s="44"/>
      <c r="L7" s="18"/>
    </row>
    <row r="8" spans="2:12" ht="19.5" customHeight="1" x14ac:dyDescent="0.25">
      <c r="B8" s="41" t="s">
        <v>34</v>
      </c>
      <c r="C8" s="41"/>
      <c r="D8" s="41"/>
      <c r="E8" s="41"/>
      <c r="F8" s="27" t="s">
        <v>28</v>
      </c>
      <c r="H8" s="17"/>
      <c r="I8" s="28" t="s">
        <v>12</v>
      </c>
      <c r="J8" s="28" t="s">
        <v>23</v>
      </c>
      <c r="K8" s="28" t="s">
        <v>24</v>
      </c>
      <c r="L8" s="18"/>
    </row>
    <row r="9" spans="2:12" ht="20.100000000000001" customHeight="1" x14ac:dyDescent="0.25">
      <c r="G9" s="5"/>
      <c r="H9" s="17"/>
      <c r="I9" s="29" t="s">
        <v>1</v>
      </c>
      <c r="J9" s="30">
        <v>13474.12</v>
      </c>
      <c r="K9" s="30">
        <v>8084.47</v>
      </c>
      <c r="L9" s="18"/>
    </row>
    <row r="10" spans="2:12" ht="20.100000000000001" customHeight="1" x14ac:dyDescent="0.25">
      <c r="B10" s="38" t="s">
        <v>26</v>
      </c>
      <c r="C10" s="39"/>
      <c r="D10" s="40"/>
      <c r="E10" s="8" t="s">
        <v>12</v>
      </c>
      <c r="F10" s="8" t="s">
        <v>35</v>
      </c>
      <c r="G10" s="9"/>
      <c r="H10" s="17"/>
      <c r="I10" s="29" t="s">
        <v>2</v>
      </c>
      <c r="J10" s="30">
        <v>11263.53</v>
      </c>
      <c r="K10" s="30">
        <v>6758.12</v>
      </c>
      <c r="L10" s="18"/>
    </row>
    <row r="11" spans="2:12" ht="20.100000000000001" customHeight="1" x14ac:dyDescent="0.25">
      <c r="B11" s="48" t="s">
        <v>13</v>
      </c>
      <c r="C11" s="49"/>
      <c r="D11" s="50"/>
      <c r="E11" s="52" t="s">
        <v>11</v>
      </c>
      <c r="F11" s="36">
        <f>IF(E11=I9,K9,IF(E11=I10,K10,IF(E11=I11,K11,IF(E11=I12,K12,IF(E11=I13,J13,IF(E11=I14,J14,IF(E11=I15,J15,IF(E11=I16,J16,IF(E11=I17,J17,IF(E11=I19,J19,0))))))))))</f>
        <v>0</v>
      </c>
      <c r="G11" s="9"/>
      <c r="H11" s="17"/>
      <c r="I11" s="29" t="s">
        <v>3</v>
      </c>
      <c r="J11" s="30">
        <v>8842.39</v>
      </c>
      <c r="K11" s="30">
        <v>5305.45</v>
      </c>
      <c r="L11" s="18"/>
    </row>
    <row r="12" spans="2:12" ht="20.100000000000001" customHeight="1" x14ac:dyDescent="0.25">
      <c r="B12" s="55" t="s">
        <v>14</v>
      </c>
      <c r="C12" s="55"/>
      <c r="D12" s="55"/>
      <c r="E12" s="52" t="s">
        <v>11</v>
      </c>
      <c r="F12" s="36">
        <f>IF(E12="CD-01",8084.47,IF(E12="CD-02",6758.12,IF(E12="CD-03",5305.43,IF(E12="CD-04",3852.76,IF(E12="FG-01",975.51,IF(E12="FG-02",656.29,IF(E12="FG-03",532.07,IF(E12="FG-04",270.83,IF(E12="FG-05",219.76,IF(E12="FCC",983.18,0))))))))))</f>
        <v>0</v>
      </c>
      <c r="H12" s="17"/>
      <c r="I12" s="29" t="s">
        <v>4</v>
      </c>
      <c r="J12" s="30">
        <v>6421.26</v>
      </c>
      <c r="K12" s="30">
        <v>3852.76</v>
      </c>
      <c r="L12" s="18"/>
    </row>
    <row r="13" spans="2:12" ht="20.100000000000001" customHeight="1" x14ac:dyDescent="0.25">
      <c r="B13" s="54" t="s">
        <v>36</v>
      </c>
      <c r="C13" s="54"/>
      <c r="D13" s="54"/>
      <c r="E13" s="54"/>
      <c r="F13" s="54"/>
      <c r="H13" s="17"/>
      <c r="I13" s="29" t="s">
        <v>5</v>
      </c>
      <c r="J13" s="30">
        <v>975.51</v>
      </c>
      <c r="K13" s="31"/>
      <c r="L13" s="18"/>
    </row>
    <row r="14" spans="2:12" ht="19.5" customHeight="1" x14ac:dyDescent="0.25">
      <c r="B14" s="53" t="s">
        <v>37</v>
      </c>
      <c r="C14" s="53"/>
      <c r="D14" s="53"/>
      <c r="E14" s="53"/>
      <c r="F14" s="53"/>
      <c r="G14" s="9"/>
      <c r="H14" s="17"/>
      <c r="I14" s="29" t="s">
        <v>6</v>
      </c>
      <c r="J14" s="30">
        <v>656.28</v>
      </c>
      <c r="K14" s="31"/>
      <c r="L14" s="18"/>
    </row>
    <row r="15" spans="2:12" ht="20.100000000000001" customHeight="1" x14ac:dyDescent="0.25">
      <c r="B15" s="38" t="s">
        <v>0</v>
      </c>
      <c r="C15" s="39"/>
      <c r="D15" s="39"/>
      <c r="E15" s="40"/>
      <c r="F15" s="26">
        <f>F11-F12</f>
        <v>0</v>
      </c>
      <c r="H15" s="17"/>
      <c r="I15" s="29" t="s">
        <v>7</v>
      </c>
      <c r="J15" s="30">
        <v>532.06999999999994</v>
      </c>
      <c r="K15" s="31"/>
      <c r="L15" s="18"/>
    </row>
    <row r="16" spans="2:12" ht="20.100000000000001" customHeight="1" x14ac:dyDescent="0.25">
      <c r="H16" s="17"/>
      <c r="I16" s="29" t="s">
        <v>8</v>
      </c>
      <c r="J16" s="30">
        <v>270.83</v>
      </c>
      <c r="K16" s="31"/>
      <c r="L16" s="18"/>
    </row>
    <row r="17" spans="2:12" ht="20.100000000000001" customHeight="1" x14ac:dyDescent="0.25">
      <c r="B17" s="8" t="s">
        <v>29</v>
      </c>
      <c r="C17" s="8" t="s">
        <v>16</v>
      </c>
      <c r="D17" s="8" t="s">
        <v>17</v>
      </c>
      <c r="E17" s="20" t="s">
        <v>18</v>
      </c>
      <c r="F17" s="8" t="s">
        <v>19</v>
      </c>
      <c r="H17" s="17"/>
      <c r="I17" s="29" t="s">
        <v>9</v>
      </c>
      <c r="J17" s="30">
        <v>219.75</v>
      </c>
      <c r="K17" s="31"/>
      <c r="L17" s="18"/>
    </row>
    <row r="18" spans="2:12" ht="19.5" customHeight="1" x14ac:dyDescent="0.25">
      <c r="B18" s="1" t="s">
        <v>20</v>
      </c>
      <c r="C18" s="51"/>
      <c r="D18" s="51"/>
      <c r="E18" s="1">
        <f>IF(C18=0,0,(D18-C18+1))</f>
        <v>0</v>
      </c>
      <c r="F18" s="21">
        <f>(F15*E18)/30</f>
        <v>0</v>
      </c>
      <c r="H18" s="17"/>
      <c r="I18" s="29" t="s">
        <v>10</v>
      </c>
      <c r="J18" s="30">
        <v>983.18</v>
      </c>
      <c r="K18" s="31"/>
      <c r="L18" s="18"/>
    </row>
    <row r="19" spans="2:12" ht="20.100000000000001" customHeight="1" x14ac:dyDescent="0.25">
      <c r="B19" s="1" t="s">
        <v>21</v>
      </c>
      <c r="C19" s="52"/>
      <c r="D19" s="52"/>
      <c r="E19" s="1">
        <f t="shared" ref="E19:E20" si="0">IF(C19=0,0,(D19-C19+1))</f>
        <v>0</v>
      </c>
      <c r="F19" s="21">
        <f>(F15*E19)/30</f>
        <v>0</v>
      </c>
      <c r="H19" s="17"/>
      <c r="I19" s="29" t="s">
        <v>11</v>
      </c>
      <c r="J19" s="30">
        <v>0</v>
      </c>
      <c r="K19" s="31"/>
      <c r="L19" s="18"/>
    </row>
    <row r="20" spans="2:12" ht="20.100000000000001" customHeight="1" x14ac:dyDescent="0.25">
      <c r="B20" s="1" t="s">
        <v>22</v>
      </c>
      <c r="C20" s="52"/>
      <c r="D20" s="52"/>
      <c r="E20" s="1">
        <f t="shared" si="0"/>
        <v>0</v>
      </c>
      <c r="F20" s="21">
        <f>(F15*E20)/30</f>
        <v>0</v>
      </c>
      <c r="H20" s="17"/>
      <c r="I20" s="42" t="s">
        <v>15</v>
      </c>
      <c r="J20" s="42"/>
      <c r="K20" s="42"/>
      <c r="L20" s="19"/>
    </row>
    <row r="21" spans="2:12" ht="20.100000000000001" customHeight="1" thickBot="1" x14ac:dyDescent="0.3">
      <c r="B21" s="45" t="s">
        <v>25</v>
      </c>
      <c r="C21" s="46"/>
      <c r="D21" s="47"/>
      <c r="E21" s="22">
        <f>SUM(E18:E20)</f>
        <v>0</v>
      </c>
      <c r="F21" s="23">
        <f>SUM(F18:F20)</f>
        <v>0</v>
      </c>
      <c r="H21" s="24"/>
      <c r="I21" s="43"/>
      <c r="J21" s="43"/>
      <c r="K21" s="43"/>
      <c r="L21" s="25"/>
    </row>
    <row r="22" spans="2:12" ht="8.25" customHeight="1" x14ac:dyDescent="0.25">
      <c r="H22" s="11"/>
      <c r="I22" s="5"/>
      <c r="J22" s="9"/>
      <c r="K22" s="11"/>
      <c r="L22" s="11"/>
    </row>
    <row r="23" spans="2:12" ht="14.25" customHeight="1" x14ac:dyDescent="0.25">
      <c r="B23" s="33" t="s">
        <v>31</v>
      </c>
      <c r="H23" s="11"/>
      <c r="I23" s="5"/>
      <c r="J23" s="9"/>
      <c r="K23" s="11"/>
      <c r="L23" s="11"/>
    </row>
    <row r="24" spans="2:12" customFormat="1" ht="16.5" customHeight="1" x14ac:dyDescent="0.25">
      <c r="B24" s="35" t="s">
        <v>30</v>
      </c>
      <c r="J24" s="34"/>
    </row>
    <row r="25" spans="2:12" ht="14.25" customHeight="1" x14ac:dyDescent="0.25">
      <c r="B25" s="32" t="s">
        <v>33</v>
      </c>
      <c r="C25" s="2"/>
      <c r="D25" s="2"/>
      <c r="E25" s="2"/>
      <c r="F25" s="3"/>
      <c r="G25" s="3"/>
      <c r="H25" s="4"/>
      <c r="I25" s="5"/>
      <c r="J25" s="6"/>
      <c r="K25" s="11"/>
      <c r="L25" s="11"/>
    </row>
    <row r="26" spans="2:12" ht="20.100000000000001" customHeight="1" x14ac:dyDescent="0.25"/>
    <row r="27" spans="2:12" ht="20.100000000000001" customHeight="1" x14ac:dyDescent="0.25"/>
    <row r="28" spans="2:12" ht="20.100000000000001" customHeight="1" x14ac:dyDescent="0.25"/>
  </sheetData>
  <sheetProtection algorithmName="SHA-512" hashValue="WnL94G8Vhx3Q2ZB5ykLLsXiMi7rbX1j8eCcMyK/mUWTMzfUMsWYcbwNe4bgZUBG7w8F9K2koYVUD/5sc7uiDhw==" saltValue="2QoRJ/OsccRAC8h0eUo7Dg==" spinCount="100000" sheet="1" formatCells="0" insertHyperlinks="0" selectLockedCells="1"/>
  <mergeCells count="11">
    <mergeCell ref="H5:L5"/>
    <mergeCell ref="B15:E15"/>
    <mergeCell ref="B8:E8"/>
    <mergeCell ref="I20:K21"/>
    <mergeCell ref="I7:K7"/>
    <mergeCell ref="B21:D21"/>
    <mergeCell ref="B11:D11"/>
    <mergeCell ref="B12:D12"/>
    <mergeCell ref="B10:D10"/>
    <mergeCell ref="B14:F14"/>
    <mergeCell ref="B13:F13"/>
  </mergeCells>
  <phoneticPr fontId="3" type="noConversion"/>
  <conditionalFormatting sqref="G14">
    <cfRule type="cellIs" dxfId="1" priority="5" operator="lessThan">
      <formula>0</formula>
    </cfRule>
  </conditionalFormatting>
  <conditionalFormatting sqref="F15">
    <cfRule type="cellIs" dxfId="0" priority="1" operator="lessThan">
      <formula>0</formula>
    </cfRule>
  </conditionalFormatting>
  <dataValidations count="3">
    <dataValidation type="list" errorStyle="warning" allowBlank="1" showInputMessage="1" showErrorMessage="1" errorTitle="Atenção" error="Não é permitido digitar neste campo - escolha uma das opções disponíveis" promptTitle="Selecione um código!" prompt="." sqref="E11:E12" xr:uid="{159F6C09-ED97-4AC5-B30C-3810AD97128B}">
      <formula1>$I$9:$I$19</formula1>
    </dataValidation>
    <dataValidation type="date" allowBlank="1" showInputMessage="1" showErrorMessage="1" errorTitle="Este campo só permite data!" error="." promptTitle="Digite a data assim:  " prompt="99/99/9999" sqref="C18" xr:uid="{37DB266E-00CD-4A7A-B73E-C40752795698}">
      <formula1>1</formula1>
      <formula2>2958465</formula2>
    </dataValidation>
    <dataValidation type="date" allowBlank="1" showInputMessage="1" showErrorMessage="1" errorTitle="Este campo só permite data!" error="Delete o valor e digite novamente a data no formato:  99/99/9999" sqref="D18:D20 C19:C20" xr:uid="{CA104AE3-B8EF-41CD-95A4-D29C16C4CB7B}">
      <formula1>1</formula1>
      <formula2>2958465</formula2>
    </dataValidation>
  </dataValidations>
  <hyperlinks>
    <hyperlink ref="I20:K21" r:id="rId1" display="* Lei nº 13.328/2016, com valores vigentes a partir de 01/01/2019" xr:uid="{2F512F93-6035-4062-BA69-D5644B011FC4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206921-F984-4F09-A92C-91A598D7E7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da Substituição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</dc:creator>
  <cp:lastModifiedBy>adria</cp:lastModifiedBy>
  <dcterms:created xsi:type="dcterms:W3CDTF">2020-05-01T19:10:54Z</dcterms:created>
  <dcterms:modified xsi:type="dcterms:W3CDTF">2020-06-03T01:50:01Z</dcterms:modified>
</cp:coreProperties>
</file>